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tem\"/>
    </mc:Choice>
  </mc:AlternateContent>
  <bookViews>
    <workbookView xWindow="-120" yWindow="-120" windowWidth="29040" windowHeight="15840"/>
  </bookViews>
  <sheets>
    <sheet name=" STEM E MULTILINGUISMO" sheetId="1" r:id="rId1"/>
    <sheet name="SIMULAZIONE DOCENTI LINGUISTIC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I8" i="1"/>
  <c r="I9" i="1"/>
  <c r="H8" i="1"/>
  <c r="H9" i="1"/>
  <c r="G8" i="1"/>
  <c r="G9" i="1"/>
  <c r="F8" i="1"/>
  <c r="F9" i="1"/>
  <c r="O16" i="1" l="1"/>
  <c r="O19" i="1" s="1"/>
  <c r="R19" i="1" s="1"/>
  <c r="K7" i="1"/>
  <c r="F7" i="1"/>
  <c r="G7" i="1" s="1"/>
  <c r="O20" i="1" l="1"/>
  <c r="R20" i="1" s="1"/>
  <c r="O18" i="1"/>
  <c r="R18" i="1" s="1"/>
  <c r="H7" i="1"/>
  <c r="I7" i="1" s="1"/>
  <c r="J7" i="1" s="1"/>
  <c r="C13" i="2"/>
  <c r="H13" i="2" s="1"/>
  <c r="K8" i="2"/>
  <c r="F8" i="2"/>
  <c r="G8" i="2" s="1"/>
  <c r="I8" i="2" s="1"/>
  <c r="K7" i="2"/>
  <c r="F7" i="2"/>
  <c r="H7" i="2" s="1"/>
  <c r="K6" i="2"/>
  <c r="F6" i="2"/>
  <c r="G6" i="2" s="1"/>
  <c r="I6" i="2" s="1"/>
  <c r="K5" i="2"/>
  <c r="F5" i="2"/>
  <c r="H5" i="2" s="1"/>
  <c r="K4" i="2"/>
  <c r="F4" i="2"/>
  <c r="G4" i="2" s="1"/>
  <c r="K3" i="2"/>
  <c r="F3" i="2"/>
  <c r="H3" i="2" s="1"/>
  <c r="H19" i="1"/>
  <c r="C21" i="1"/>
  <c r="H23" i="1" s="1"/>
  <c r="K16" i="1"/>
  <c r="F16" i="1"/>
  <c r="H16" i="1" s="1"/>
  <c r="K15" i="1"/>
  <c r="F15" i="1"/>
  <c r="H15" i="1" s="1"/>
  <c r="K13" i="1"/>
  <c r="F13" i="1"/>
  <c r="G13" i="1" s="1"/>
  <c r="I13" i="1" s="1"/>
  <c r="K12" i="1"/>
  <c r="F12" i="1"/>
  <c r="H12" i="1" s="1"/>
  <c r="K10" i="1"/>
  <c r="F10" i="1"/>
  <c r="H10" i="1" s="1"/>
  <c r="K4" i="1"/>
  <c r="F4" i="1"/>
  <c r="H4" i="1" s="1"/>
  <c r="K14" i="1"/>
  <c r="K11" i="1"/>
  <c r="K3" i="1"/>
  <c r="F14" i="1"/>
  <c r="H14" i="1" s="1"/>
  <c r="F11" i="1"/>
  <c r="H11" i="1" s="1"/>
  <c r="F3" i="1"/>
  <c r="H3" i="1" s="1"/>
  <c r="I4" i="1" l="1"/>
  <c r="J4" i="1" s="1"/>
  <c r="I10" i="1"/>
  <c r="J10" i="1" s="1"/>
  <c r="I3" i="1"/>
  <c r="J3" i="1" s="1"/>
  <c r="H8" i="2"/>
  <c r="J8" i="2" s="1"/>
  <c r="H6" i="2"/>
  <c r="J6" i="2" s="1"/>
  <c r="K9" i="2"/>
  <c r="C18" i="2" s="1"/>
  <c r="C19" i="2" s="1"/>
  <c r="D19" i="2" s="1"/>
  <c r="H4" i="2"/>
  <c r="I3" i="2"/>
  <c r="I5" i="2"/>
  <c r="J5" i="2" s="1"/>
  <c r="G3" i="2"/>
  <c r="G5" i="2"/>
  <c r="G7" i="2"/>
  <c r="I7" i="2" s="1"/>
  <c r="J7" i="2" s="1"/>
  <c r="G3" i="1"/>
  <c r="G10" i="1"/>
  <c r="G4" i="1"/>
  <c r="K17" i="1"/>
  <c r="C26" i="1" s="1"/>
  <c r="C27" i="1" s="1"/>
  <c r="D27" i="1" s="1"/>
  <c r="G16" i="1"/>
  <c r="I16" i="1" s="1"/>
  <c r="J16" i="1" s="1"/>
  <c r="H13" i="1"/>
  <c r="J13" i="1" s="1"/>
  <c r="G15" i="1"/>
  <c r="I15" i="1" s="1"/>
  <c r="J15" i="1" s="1"/>
  <c r="G12" i="1"/>
  <c r="I12" i="1" s="1"/>
  <c r="J12" i="1" s="1"/>
  <c r="G11" i="1"/>
  <c r="G14" i="1"/>
  <c r="H12" i="2" l="1"/>
  <c r="H9" i="2"/>
  <c r="I4" i="2"/>
  <c r="J4" i="2" s="1"/>
  <c r="J3" i="2"/>
  <c r="H17" i="1"/>
  <c r="H20" i="1"/>
  <c r="I14" i="1"/>
  <c r="J14" i="1" s="1"/>
  <c r="H22" i="1" s="1"/>
  <c r="I11" i="1"/>
  <c r="J11" i="1" s="1"/>
  <c r="I9" i="2" l="1"/>
  <c r="H11" i="2"/>
  <c r="H14" i="2" s="1"/>
  <c r="I14" i="2" s="1"/>
  <c r="H21" i="1"/>
  <c r="H24" i="1"/>
  <c r="I24" i="1" s="1"/>
  <c r="J9" i="2"/>
  <c r="C12" i="2" s="1"/>
  <c r="I17" i="1"/>
  <c r="J17" i="1"/>
  <c r="H25" i="1" l="1"/>
  <c r="I25" i="1" s="1"/>
  <c r="C14" i="2"/>
  <c r="C15" i="2" s="1"/>
  <c r="C20" i="1"/>
  <c r="H15" i="2" l="1"/>
  <c r="I15" i="2" s="1"/>
  <c r="C22" i="1"/>
  <c r="C23" i="1" l="1"/>
  <c r="H26" i="1"/>
  <c r="I26" i="1" s="1"/>
</calcChain>
</file>

<file path=xl/sharedStrings.xml><?xml version="1.0" encoding="utf-8"?>
<sst xmlns="http://schemas.openxmlformats.org/spreadsheetml/2006/main" count="94" uniqueCount="66">
  <si>
    <t>tipologia</t>
  </si>
  <si>
    <t>n° ore</t>
  </si>
  <si>
    <t>costo orario</t>
  </si>
  <si>
    <t>n° alunni</t>
  </si>
  <si>
    <t>n° moduli</t>
  </si>
  <si>
    <t>totale formazione</t>
  </si>
  <si>
    <t>totale cosi indiretti</t>
  </si>
  <si>
    <t>costi indiretti unitari</t>
  </si>
  <si>
    <t>costo formazione unitario</t>
  </si>
  <si>
    <t>costo totale</t>
  </si>
  <si>
    <t>totale alunni coinvolti</t>
  </si>
  <si>
    <t>TOTALI</t>
  </si>
  <si>
    <t>VALORE TARGET ASSEGNATO</t>
  </si>
  <si>
    <t>VALORE ALUNNI EFFETTIVO</t>
  </si>
  <si>
    <t>VALORE CALCOLATO PROGETTO</t>
  </si>
  <si>
    <t>VALORE TOTALE PROGETTO AUTORIZZATO</t>
  </si>
  <si>
    <t>VALORE ATTUALE COSTI TEAM</t>
  </si>
  <si>
    <t>VALORE MASSIMO COSTI TEAM</t>
  </si>
  <si>
    <t>CONTROLLO CONGRUITA'</t>
  </si>
  <si>
    <t>orientamento STEM</t>
  </si>
  <si>
    <t>Multilinguismo</t>
  </si>
  <si>
    <t>PERCORSI STEM VALORE 50% SU AUTORIZZATO</t>
  </si>
  <si>
    <r>
      <t xml:space="preserve">SIMULAZIONEPERCORSI AZIONE 1.4 PROGETTAZIONE DM 65 ALUNNI - </t>
    </r>
    <r>
      <rPr>
        <b/>
        <i/>
        <sz val="16"/>
        <color rgb="FFFF0000"/>
        <rFont val="Calibri"/>
        <family val="2"/>
        <scheme val="minor"/>
      </rPr>
      <t>ATTENZIONE: INSERIRE I DATI SOLO NELLE CELLE ROSA EVITANDO DI CANCELLARE LE FORMULE NELLE ALTRE CELLE</t>
    </r>
    <r>
      <rPr>
        <b/>
        <sz val="14"/>
        <color rgb="FFFF0000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 xml:space="preserve"> IL FOGLIO E' PREVISTO PER 3  PERCORSI DIVERSI PER OGNI TIPOLOGIA DI INTERVENTO FORMATIVO. SE OCCORRE E' POSSIBILE AGGIUNGERE ALTRI PERCORSI INSERENDO LE RELATIVE RIGHE E COPIANDO LE FORMULE</t>
    </r>
  </si>
  <si>
    <t>percorsi di certificazione</t>
  </si>
  <si>
    <t>percorsi CLIL</t>
  </si>
  <si>
    <t>n° docenti</t>
  </si>
  <si>
    <t>totale docenti coinvolti</t>
  </si>
  <si>
    <t>VALORE DOCENTI EFFETTIVO</t>
  </si>
  <si>
    <t>PERCORSI STEM VALORE  INSERITO</t>
  </si>
  <si>
    <t>PERCORSI FAMIGLIE VALORE  INSERITO</t>
  </si>
  <si>
    <t>VALORE PERCORSI LINGUE INSERITI</t>
  </si>
  <si>
    <t>VALORE MASSIMO TEAM</t>
  </si>
  <si>
    <t>CONTROLLO CONGRUITA' TARGET</t>
  </si>
  <si>
    <r>
      <t xml:space="preserve">SIMULAZIONEPERCORSI AZIONE 1.4 PROGETTAZIONE DM 65 DOCENTI- </t>
    </r>
    <r>
      <rPr>
        <b/>
        <i/>
        <sz val="16"/>
        <color rgb="FFFF0000"/>
        <rFont val="Calibri"/>
        <family val="2"/>
        <scheme val="minor"/>
      </rPr>
      <t>ATTENZIONE: INSERIRE I DATI SOLO NELLE CELLE ROSA EVITANDO DI CANCELLARE LE FORMULE NELLE ALTRE CELLE</t>
    </r>
    <r>
      <rPr>
        <b/>
        <sz val="14"/>
        <color rgb="FFFF0000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 xml:space="preserve"> IL FOGLIO E' PREVISTO PER 3  PERCORSI DIVERSI PER OGNI TIPOLOGIA DI INTERVENTO FORMATIVO. SE OCCORRE E' POSSIBILE AGGIUNGERE ALTRI PERCORSI INSERENDO LE RELATIVE RIGHE E COPIANDO LE FORMULE</t>
    </r>
  </si>
  <si>
    <t>CONTROLLO CONGRUITA' PERCORSI STEM</t>
  </si>
  <si>
    <t>CONTROLLO TOTALE SPESA A VALOR MASSIMO TEAM</t>
  </si>
  <si>
    <t>CONTROLLO  SPESA TOTALE A VALORE REALE TEAM</t>
  </si>
  <si>
    <t>IMPORTO MASSIMO DEL TEAM</t>
  </si>
  <si>
    <t>PERCORSI CERTIFICAZIONE</t>
  </si>
  <si>
    <t xml:space="preserve">PERCORSI CLIL </t>
  </si>
  <si>
    <t xml:space="preserve">Corso </t>
  </si>
  <si>
    <t xml:space="preserve">Tipo di scuola </t>
  </si>
  <si>
    <t>medie</t>
  </si>
  <si>
    <t>blueboot+Ozobot+mtiny+flysky</t>
  </si>
  <si>
    <t>Kit lego spike+scratch</t>
  </si>
  <si>
    <t>realtaà aumentata- Realtà virtulae  + visori +intelligenza artificiale</t>
  </si>
  <si>
    <t>mbot + scratch+arduino+droni</t>
  </si>
  <si>
    <t>primaria</t>
  </si>
  <si>
    <t>infanzia</t>
  </si>
  <si>
    <t>19.701,26 €</t>
  </si>
  <si>
    <t>inglese</t>
  </si>
  <si>
    <t>Autorizzato</t>
  </si>
  <si>
    <t>Spese</t>
  </si>
  <si>
    <t>Percorsi STEM</t>
  </si>
  <si>
    <t>Lingue</t>
  </si>
  <si>
    <t>ORE</t>
  </si>
  <si>
    <t>IMPORTO Orario</t>
  </si>
  <si>
    <t>Tutor  €. 34,00 e Doc €. 79,00</t>
  </si>
  <si>
    <t>Potenziamento STEM Infanzia A</t>
  </si>
  <si>
    <t>Potenziamento STEM Infanzia B</t>
  </si>
  <si>
    <t>Potenziamento STEM Infanzia C</t>
  </si>
  <si>
    <t xml:space="preserve">potenziamento STEM Primaria I II </t>
  </si>
  <si>
    <t xml:space="preserve">potenziamento STEM PrimARia III IV V </t>
  </si>
  <si>
    <t>Potenziamento STEM I</t>
  </si>
  <si>
    <t>Potenziamento STEM II</t>
  </si>
  <si>
    <t>Potenziamento STEM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</si>
</sst>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21252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0F03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7" borderId="11" xfId="0" applyFont="1" applyFill="1" applyBorder="1"/>
    <xf numFmtId="164" fontId="1" fillId="7" borderId="1" xfId="0" applyNumberFormat="1" applyFont="1" applyFill="1" applyBorder="1"/>
    <xf numFmtId="164" fontId="1" fillId="7" borderId="11" xfId="0" applyNumberFormat="1" applyFont="1" applyFill="1" applyBorder="1"/>
    <xf numFmtId="0" fontId="1" fillId="7" borderId="9" xfId="0" applyFont="1" applyFill="1" applyBorder="1"/>
    <xf numFmtId="0" fontId="1" fillId="2" borderId="11" xfId="0" applyFont="1" applyFill="1" applyBorder="1"/>
    <xf numFmtId="164" fontId="1" fillId="2" borderId="1" xfId="0" applyNumberFormat="1" applyFont="1" applyFill="1" applyBorder="1"/>
    <xf numFmtId="164" fontId="1" fillId="2" borderId="11" xfId="0" applyNumberFormat="1" applyFont="1" applyFill="1" applyBorder="1"/>
    <xf numFmtId="164" fontId="1" fillId="2" borderId="9" xfId="0" applyNumberFormat="1" applyFont="1" applyFill="1" applyBorder="1"/>
    <xf numFmtId="0" fontId="1" fillId="2" borderId="9" xfId="0" applyFont="1" applyFill="1" applyBorder="1"/>
    <xf numFmtId="0" fontId="1" fillId="3" borderId="11" xfId="0" applyFont="1" applyFill="1" applyBorder="1"/>
    <xf numFmtId="164" fontId="1" fillId="3" borderId="1" xfId="0" applyNumberFormat="1" applyFont="1" applyFill="1" applyBorder="1"/>
    <xf numFmtId="164" fontId="1" fillId="3" borderId="11" xfId="0" applyNumberFormat="1" applyFont="1" applyFill="1" applyBorder="1"/>
    <xf numFmtId="164" fontId="1" fillId="3" borderId="9" xfId="0" applyNumberFormat="1" applyFont="1" applyFill="1" applyBorder="1"/>
    <xf numFmtId="0" fontId="1" fillId="3" borderId="9" xfId="0" applyFont="1" applyFill="1" applyBorder="1"/>
    <xf numFmtId="164" fontId="1" fillId="4" borderId="4" xfId="0" applyNumberFormat="1" applyFont="1" applyFill="1" applyBorder="1"/>
    <xf numFmtId="0" fontId="1" fillId="0" borderId="0" xfId="0" applyFont="1"/>
    <xf numFmtId="164" fontId="3" fillId="8" borderId="1" xfId="0" applyNumberFormat="1" applyFont="1" applyFill="1" applyBorder="1"/>
    <xf numFmtId="164" fontId="1" fillId="6" borderId="1" xfId="0" applyNumberFormat="1" applyFont="1" applyFill="1" applyBorder="1"/>
    <xf numFmtId="164" fontId="1" fillId="8" borderId="1" xfId="0" applyNumberFormat="1" applyFont="1" applyFill="1" applyBorder="1"/>
    <xf numFmtId="164" fontId="3" fillId="6" borderId="1" xfId="0" applyNumberFormat="1" applyFont="1" applyFill="1" applyBorder="1"/>
    <xf numFmtId="164" fontId="1" fillId="9" borderId="1" xfId="0" applyNumberFormat="1" applyFont="1" applyFill="1" applyBorder="1"/>
    <xf numFmtId="3" fontId="1" fillId="6" borderId="1" xfId="0" applyNumberFormat="1" applyFont="1" applyFill="1" applyBorder="1"/>
    <xf numFmtId="3" fontId="1" fillId="4" borderId="4" xfId="0" applyNumberFormat="1" applyFont="1" applyFill="1" applyBorder="1"/>
    <xf numFmtId="164" fontId="6" fillId="9" borderId="1" xfId="0" applyNumberFormat="1" applyFont="1" applyFill="1" applyBorder="1"/>
    <xf numFmtId="164" fontId="3" fillId="9" borderId="1" xfId="0" applyNumberFormat="1" applyFont="1" applyFill="1" applyBorder="1"/>
    <xf numFmtId="0" fontId="1" fillId="4" borderId="0" xfId="0" applyFont="1" applyFill="1"/>
    <xf numFmtId="164" fontId="6" fillId="8" borderId="1" xfId="0" applyNumberFormat="1" applyFont="1" applyFill="1" applyBorder="1"/>
    <xf numFmtId="3" fontId="4" fillId="9" borderId="1" xfId="0" applyNumberFormat="1" applyFont="1" applyFill="1" applyBorder="1"/>
    <xf numFmtId="3" fontId="1" fillId="9" borderId="1" xfId="0" applyNumberFormat="1" applyFont="1" applyFill="1" applyBorder="1"/>
    <xf numFmtId="0" fontId="1" fillId="10" borderId="1" xfId="0" applyFont="1" applyFill="1" applyBorder="1" applyProtection="1">
      <protection locked="0"/>
    </xf>
    <xf numFmtId="0" fontId="3" fillId="14" borderId="1" xfId="0" applyFont="1" applyFill="1" applyBorder="1" applyProtection="1">
      <protection locked="0"/>
    </xf>
    <xf numFmtId="4" fontId="0" fillId="0" borderId="0" xfId="0" applyNumberFormat="1"/>
    <xf numFmtId="164" fontId="0" fillId="0" borderId="0" xfId="0" applyNumberFormat="1"/>
    <xf numFmtId="164" fontId="7" fillId="11" borderId="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3" fillId="13" borderId="2" xfId="0" applyFont="1" applyFill="1" applyBorder="1" applyAlignment="1">
      <alignment horizontal="left"/>
    </xf>
    <xf numFmtId="0" fontId="3" fillId="13" borderId="16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1" fillId="9" borderId="2" xfId="0" applyFont="1" applyFill="1" applyBorder="1" applyAlignment="1">
      <alignment horizontal="right"/>
    </xf>
    <xf numFmtId="0" fontId="1" fillId="9" borderId="3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3" fillId="13" borderId="18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wrapText="1"/>
    </xf>
    <xf numFmtId="0" fontId="2" fillId="12" borderId="14" xfId="0" applyFont="1" applyFill="1" applyBorder="1" applyAlignment="1">
      <alignment horizontal="center" wrapText="1"/>
    </xf>
    <xf numFmtId="0" fontId="2" fillId="12" borderId="15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C6" sqref="C6"/>
    </sheetView>
  </sheetViews>
  <sheetFormatPr defaultRowHeight="15" x14ac:dyDescent="0.25"/>
  <cols>
    <col min="1" max="1" width="37.42578125" customWidth="1"/>
    <col min="2" max="2" width="7.7109375" customWidth="1"/>
    <col min="3" max="3" width="13" customWidth="1"/>
    <col min="4" max="4" width="7.140625" customWidth="1"/>
    <col min="5" max="5" width="10.28515625" customWidth="1"/>
    <col min="6" max="6" width="17.140625" customWidth="1"/>
    <col min="7" max="7" width="13.7109375" customWidth="1"/>
    <col min="8" max="8" width="13.5703125" customWidth="1"/>
    <col min="9" max="9" width="13.140625" customWidth="1"/>
    <col min="10" max="10" width="13.42578125" customWidth="1"/>
    <col min="11" max="11" width="14.42578125" customWidth="1"/>
    <col min="12" max="12" width="33.7109375" customWidth="1"/>
    <col min="13" max="13" width="12.28515625" customWidth="1"/>
    <col min="14" max="14" width="13.28515625" customWidth="1"/>
    <col min="15" max="15" width="12" bestFit="1" customWidth="1"/>
    <col min="16" max="16" width="12" customWidth="1"/>
    <col min="17" max="17" width="18.7109375" customWidth="1"/>
    <col min="18" max="18" width="21" customWidth="1"/>
  </cols>
  <sheetData>
    <row r="1" spans="1:18" ht="59.25" customHeight="1" thickBot="1" x14ac:dyDescent="0.35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8" s="1" customFormat="1" ht="32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2" t="s">
        <v>8</v>
      </c>
      <c r="G2" s="3" t="s">
        <v>7</v>
      </c>
      <c r="H2" s="3" t="s">
        <v>5</v>
      </c>
      <c r="I2" s="4" t="s">
        <v>6</v>
      </c>
      <c r="J2" s="2" t="s">
        <v>9</v>
      </c>
      <c r="K2" s="4" t="s">
        <v>10</v>
      </c>
      <c r="L2" s="1" t="s">
        <v>40</v>
      </c>
      <c r="M2" s="1" t="s">
        <v>41</v>
      </c>
    </row>
    <row r="3" spans="1:18" ht="24.95" customHeight="1" x14ac:dyDescent="0.25">
      <c r="A3" s="5" t="s">
        <v>61</v>
      </c>
      <c r="B3" s="34">
        <v>15</v>
      </c>
      <c r="C3" s="6">
        <v>113</v>
      </c>
      <c r="D3" s="34">
        <v>20</v>
      </c>
      <c r="E3" s="34">
        <v>2</v>
      </c>
      <c r="F3" s="7">
        <f>+C3*B3</f>
        <v>1695</v>
      </c>
      <c r="G3" s="6">
        <f t="shared" ref="G3:G10" si="0">+F3*40/100</f>
        <v>678</v>
      </c>
      <c r="H3" s="6">
        <f>+F3*E3</f>
        <v>3390</v>
      </c>
      <c r="I3" s="6">
        <f t="shared" ref="I3:I10" si="1">+H3*40/100</f>
        <v>1356</v>
      </c>
      <c r="J3" s="7">
        <f>+H3+I3</f>
        <v>4746</v>
      </c>
      <c r="K3" s="8">
        <f t="shared" ref="K3:K16" si="2">+E3*D3</f>
        <v>40</v>
      </c>
      <c r="L3" t="s">
        <v>46</v>
      </c>
      <c r="M3" t="s">
        <v>42</v>
      </c>
    </row>
    <row r="4" spans="1:18" ht="24.95" customHeight="1" x14ac:dyDescent="0.25">
      <c r="A4" s="5" t="s">
        <v>62</v>
      </c>
      <c r="B4" s="34">
        <v>20</v>
      </c>
      <c r="C4" s="6">
        <v>113</v>
      </c>
      <c r="D4" s="34">
        <v>30</v>
      </c>
      <c r="E4" s="34">
        <v>3</v>
      </c>
      <c r="F4" s="7">
        <f t="shared" ref="F4:F10" si="3">+C4*B4</f>
        <v>2260</v>
      </c>
      <c r="G4" s="6">
        <f t="shared" si="0"/>
        <v>904</v>
      </c>
      <c r="H4" s="6">
        <f t="shared" ref="H4:H10" si="4">+F4*E4</f>
        <v>6780</v>
      </c>
      <c r="I4" s="6">
        <f t="shared" si="1"/>
        <v>2712</v>
      </c>
      <c r="J4" s="7">
        <f t="shared" ref="J4:J16" si="5">+H4+I4</f>
        <v>9492</v>
      </c>
      <c r="K4" s="8">
        <f t="shared" si="2"/>
        <v>90</v>
      </c>
      <c r="L4" t="s">
        <v>44</v>
      </c>
      <c r="M4" t="s">
        <v>47</v>
      </c>
    </row>
    <row r="5" spans="1:18" ht="24.95" customHeight="1" x14ac:dyDescent="0.25">
      <c r="A5" s="5" t="s">
        <v>63</v>
      </c>
      <c r="B5" s="34">
        <v>30</v>
      </c>
      <c r="C5" s="6"/>
      <c r="D5" s="34"/>
      <c r="E5" s="34"/>
      <c r="F5" s="7"/>
      <c r="G5" s="6"/>
      <c r="H5" s="6"/>
      <c r="I5" s="6"/>
      <c r="J5" s="7"/>
      <c r="K5" s="8"/>
    </row>
    <row r="6" spans="1:18" ht="24.95" customHeight="1" x14ac:dyDescent="0.25">
      <c r="A6" s="5" t="s">
        <v>64</v>
      </c>
      <c r="B6" s="34">
        <v>30</v>
      </c>
      <c r="C6" s="6"/>
      <c r="D6" s="34"/>
      <c r="E6" s="34"/>
      <c r="F6" s="7"/>
      <c r="G6" s="6"/>
      <c r="H6" s="6"/>
      <c r="I6" s="6"/>
      <c r="J6" s="7"/>
      <c r="K6" s="8"/>
    </row>
    <row r="7" spans="1:18" ht="24.95" customHeight="1" x14ac:dyDescent="0.25">
      <c r="A7" s="5" t="s">
        <v>65</v>
      </c>
      <c r="B7" s="34">
        <v>30</v>
      </c>
      <c r="C7" s="6">
        <v>113</v>
      </c>
      <c r="D7" s="34"/>
      <c r="E7" s="34"/>
      <c r="F7" s="7">
        <f t="shared" si="3"/>
        <v>3390</v>
      </c>
      <c r="G7" s="6">
        <f t="shared" si="0"/>
        <v>1356</v>
      </c>
      <c r="H7" s="6">
        <f t="shared" si="4"/>
        <v>0</v>
      </c>
      <c r="I7" s="6">
        <f t="shared" si="1"/>
        <v>0</v>
      </c>
      <c r="J7" s="7">
        <f t="shared" si="5"/>
        <v>0</v>
      </c>
      <c r="K7" s="8">
        <f t="shared" si="2"/>
        <v>0</v>
      </c>
      <c r="L7" t="s">
        <v>45</v>
      </c>
    </row>
    <row r="8" spans="1:18" ht="24.95" customHeight="1" x14ac:dyDescent="0.25">
      <c r="A8" s="5" t="s">
        <v>58</v>
      </c>
      <c r="B8" s="34">
        <v>10</v>
      </c>
      <c r="C8" s="6">
        <v>113</v>
      </c>
      <c r="D8" s="34">
        <v>10</v>
      </c>
      <c r="E8" s="34">
        <v>1</v>
      </c>
      <c r="F8" s="7">
        <f t="shared" si="3"/>
        <v>1130</v>
      </c>
      <c r="G8" s="6">
        <f t="shared" si="0"/>
        <v>452</v>
      </c>
      <c r="H8" s="6">
        <f t="shared" si="4"/>
        <v>1130</v>
      </c>
      <c r="I8" s="6">
        <f t="shared" si="1"/>
        <v>452</v>
      </c>
      <c r="J8" s="7">
        <f t="shared" si="5"/>
        <v>1582</v>
      </c>
      <c r="K8" s="8"/>
    </row>
    <row r="9" spans="1:18" ht="24.95" customHeight="1" x14ac:dyDescent="0.25">
      <c r="A9" s="5" t="s">
        <v>59</v>
      </c>
      <c r="B9" s="34">
        <v>10</v>
      </c>
      <c r="C9" s="6">
        <v>113</v>
      </c>
      <c r="D9" s="34">
        <v>10</v>
      </c>
      <c r="E9" s="34">
        <v>1</v>
      </c>
      <c r="F9" s="7">
        <f t="shared" si="3"/>
        <v>1130</v>
      </c>
      <c r="G9" s="6">
        <f t="shared" si="0"/>
        <v>452</v>
      </c>
      <c r="H9" s="6">
        <f t="shared" si="4"/>
        <v>1130</v>
      </c>
      <c r="I9" s="6">
        <f t="shared" si="1"/>
        <v>452</v>
      </c>
      <c r="J9" s="7">
        <f t="shared" si="5"/>
        <v>1582</v>
      </c>
      <c r="K9" s="8"/>
    </row>
    <row r="10" spans="1:18" ht="24.95" customHeight="1" x14ac:dyDescent="0.25">
      <c r="A10" s="5" t="s">
        <v>60</v>
      </c>
      <c r="B10" s="34">
        <v>10</v>
      </c>
      <c r="C10" s="6">
        <v>113</v>
      </c>
      <c r="D10" s="34">
        <v>10</v>
      </c>
      <c r="E10" s="34">
        <v>1</v>
      </c>
      <c r="F10" s="7">
        <f t="shared" si="3"/>
        <v>1130</v>
      </c>
      <c r="G10" s="6">
        <f t="shared" si="0"/>
        <v>452</v>
      </c>
      <c r="H10" s="6">
        <f t="shared" si="4"/>
        <v>1130</v>
      </c>
      <c r="I10" s="6">
        <f t="shared" si="1"/>
        <v>452</v>
      </c>
      <c r="J10" s="7">
        <f t="shared" si="5"/>
        <v>1582</v>
      </c>
      <c r="K10" s="8">
        <f t="shared" si="2"/>
        <v>10</v>
      </c>
      <c r="L10" t="s">
        <v>43</v>
      </c>
      <c r="M10" t="s">
        <v>48</v>
      </c>
    </row>
    <row r="11" spans="1:18" ht="24.95" customHeight="1" x14ac:dyDescent="0.25">
      <c r="A11" s="9" t="s">
        <v>19</v>
      </c>
      <c r="B11" s="34"/>
      <c r="C11" s="10">
        <v>79</v>
      </c>
      <c r="D11" s="34"/>
      <c r="E11" s="34"/>
      <c r="F11" s="11">
        <f t="shared" ref="F11:F14" si="6">+C11*B11</f>
        <v>0</v>
      </c>
      <c r="G11" s="10">
        <f t="shared" ref="G11:G14" si="7">+F11*40/100</f>
        <v>0</v>
      </c>
      <c r="H11" s="10">
        <f t="shared" ref="H11:H14" si="8">+F11*E11</f>
        <v>0</v>
      </c>
      <c r="I11" s="12">
        <f t="shared" ref="I11:I14" si="9">+G11*E11</f>
        <v>0</v>
      </c>
      <c r="J11" s="7">
        <f t="shared" si="5"/>
        <v>0</v>
      </c>
      <c r="K11" s="13">
        <f t="shared" si="2"/>
        <v>0</v>
      </c>
      <c r="N11" s="37"/>
    </row>
    <row r="12" spans="1:18" ht="24.95" customHeight="1" x14ac:dyDescent="0.25">
      <c r="A12" s="9" t="s">
        <v>19</v>
      </c>
      <c r="B12" s="34"/>
      <c r="C12" s="10">
        <v>79</v>
      </c>
      <c r="D12" s="34"/>
      <c r="E12" s="34"/>
      <c r="F12" s="11">
        <f t="shared" ref="F12:F13" si="10">+C12*B12</f>
        <v>0</v>
      </c>
      <c r="G12" s="10">
        <f t="shared" ref="G12:G13" si="11">+F12*40/100</f>
        <v>0</v>
      </c>
      <c r="H12" s="10">
        <f t="shared" ref="H12:H13" si="12">+F12*E12</f>
        <v>0</v>
      </c>
      <c r="I12" s="12">
        <f t="shared" ref="I12:I13" si="13">+G12*E12</f>
        <v>0</v>
      </c>
      <c r="J12" s="7">
        <f t="shared" si="5"/>
        <v>0</v>
      </c>
      <c r="K12" s="13">
        <f t="shared" si="2"/>
        <v>0</v>
      </c>
    </row>
    <row r="13" spans="1:18" ht="24.95" customHeight="1" x14ac:dyDescent="0.25">
      <c r="A13" s="9" t="s">
        <v>19</v>
      </c>
      <c r="B13" s="34"/>
      <c r="C13" s="10">
        <v>79</v>
      </c>
      <c r="D13" s="34"/>
      <c r="E13" s="34"/>
      <c r="F13" s="11">
        <f t="shared" si="10"/>
        <v>0</v>
      </c>
      <c r="G13" s="10">
        <f t="shared" si="11"/>
        <v>0</v>
      </c>
      <c r="H13" s="10">
        <f t="shared" si="12"/>
        <v>0</v>
      </c>
      <c r="I13" s="12">
        <f t="shared" si="13"/>
        <v>0</v>
      </c>
      <c r="J13" s="7">
        <f t="shared" si="5"/>
        <v>0</v>
      </c>
      <c r="K13" s="13">
        <f t="shared" si="2"/>
        <v>0</v>
      </c>
      <c r="P13" s="41" t="s">
        <v>56</v>
      </c>
      <c r="Q13" s="41"/>
    </row>
    <row r="14" spans="1:18" ht="24.95" customHeight="1" x14ac:dyDescent="0.25">
      <c r="A14" s="14" t="s">
        <v>20</v>
      </c>
      <c r="B14" s="34"/>
      <c r="C14" s="15">
        <v>113</v>
      </c>
      <c r="D14" s="34"/>
      <c r="E14" s="34"/>
      <c r="F14" s="16">
        <f t="shared" si="6"/>
        <v>0</v>
      </c>
      <c r="G14" s="15">
        <f t="shared" si="7"/>
        <v>0</v>
      </c>
      <c r="H14" s="15">
        <f t="shared" si="8"/>
        <v>0</v>
      </c>
      <c r="I14" s="17">
        <f t="shared" si="9"/>
        <v>0</v>
      </c>
      <c r="J14" s="7">
        <f t="shared" si="5"/>
        <v>0</v>
      </c>
      <c r="K14" s="18">
        <f t="shared" si="2"/>
        <v>0</v>
      </c>
      <c r="L14" t="s">
        <v>50</v>
      </c>
      <c r="P14" s="41" t="s">
        <v>57</v>
      </c>
      <c r="Q14" s="41"/>
      <c r="R14" s="39" t="s">
        <v>55</v>
      </c>
    </row>
    <row r="15" spans="1:18" ht="24.95" customHeight="1" x14ac:dyDescent="0.25">
      <c r="A15" s="14" t="s">
        <v>20</v>
      </c>
      <c r="B15" s="34"/>
      <c r="C15" s="15">
        <v>113</v>
      </c>
      <c r="D15" s="34"/>
      <c r="E15" s="34"/>
      <c r="F15" s="16">
        <f t="shared" ref="F15:F16" si="14">+C15*B15</f>
        <v>0</v>
      </c>
      <c r="G15" s="15">
        <f t="shared" ref="G15:G16" si="15">+F15*40/100</f>
        <v>0</v>
      </c>
      <c r="H15" s="15">
        <f t="shared" ref="H15:H16" si="16">+F15*E15</f>
        <v>0</v>
      </c>
      <c r="I15" s="17">
        <f t="shared" ref="I15:I16" si="17">+G15*E15</f>
        <v>0</v>
      </c>
      <c r="J15" s="7">
        <f t="shared" si="5"/>
        <v>0</v>
      </c>
      <c r="K15" s="18">
        <f t="shared" si="2"/>
        <v>0</v>
      </c>
      <c r="N15" t="s">
        <v>51</v>
      </c>
      <c r="O15" s="40">
        <v>65202.12</v>
      </c>
      <c r="P15" s="40"/>
      <c r="Q15" s="40"/>
    </row>
    <row r="16" spans="1:18" ht="24.95" customHeight="1" x14ac:dyDescent="0.25">
      <c r="A16" s="14" t="s">
        <v>20</v>
      </c>
      <c r="B16" s="34"/>
      <c r="C16" s="15">
        <v>113</v>
      </c>
      <c r="D16" s="34"/>
      <c r="E16" s="34"/>
      <c r="F16" s="16">
        <f t="shared" si="14"/>
        <v>0</v>
      </c>
      <c r="G16" s="15">
        <f t="shared" si="15"/>
        <v>0</v>
      </c>
      <c r="H16" s="15">
        <f t="shared" si="16"/>
        <v>0</v>
      </c>
      <c r="I16" s="17">
        <f t="shared" si="17"/>
        <v>0</v>
      </c>
      <c r="J16" s="7">
        <f t="shared" si="5"/>
        <v>0</v>
      </c>
      <c r="K16" s="18">
        <f t="shared" si="2"/>
        <v>0</v>
      </c>
      <c r="N16" t="s">
        <v>52</v>
      </c>
      <c r="O16" s="40">
        <f>O15/1.1</f>
        <v>59274.654545454541</v>
      </c>
      <c r="P16" s="40"/>
      <c r="Q16" s="40"/>
    </row>
    <row r="17" spans="1:19" x14ac:dyDescent="0.25">
      <c r="A17" s="59" t="s">
        <v>11</v>
      </c>
      <c r="B17" s="60"/>
      <c r="C17" s="60"/>
      <c r="D17" s="60"/>
      <c r="E17" s="60"/>
      <c r="F17" s="60"/>
      <c r="G17" s="61"/>
      <c r="H17" s="19">
        <f>SUM(H3:H16)</f>
        <v>13560</v>
      </c>
      <c r="I17" s="19">
        <f>SUM(I3:I16)</f>
        <v>5424</v>
      </c>
      <c r="J17" s="19">
        <f>SUM(J3:J16)</f>
        <v>18984</v>
      </c>
      <c r="K17" s="19">
        <f>SUM(K3:K16)</f>
        <v>140</v>
      </c>
      <c r="O17" s="40"/>
      <c r="P17" s="40"/>
      <c r="Q17" s="40"/>
    </row>
    <row r="18" spans="1:19" x14ac:dyDescent="0.25">
      <c r="A18" s="20"/>
      <c r="B18" s="20"/>
      <c r="C18" s="20"/>
      <c r="D18" s="20"/>
      <c r="E18" s="20"/>
      <c r="F18" s="20"/>
      <c r="G18" s="20"/>
      <c r="H18" s="20"/>
      <c r="I18" s="20"/>
      <c r="N18" t="s">
        <v>52</v>
      </c>
      <c r="O18" s="40">
        <f>O15-O16</f>
        <v>5927.4654545454614</v>
      </c>
      <c r="P18" s="40"/>
      <c r="Q18" s="40">
        <v>34</v>
      </c>
      <c r="R18" s="36">
        <f>O18/34</f>
        <v>174.3372192513371</v>
      </c>
    </row>
    <row r="19" spans="1:19" ht="15.75" x14ac:dyDescent="0.25">
      <c r="A19" s="54" t="s">
        <v>15</v>
      </c>
      <c r="B19" s="54"/>
      <c r="C19" s="36">
        <v>65202.12</v>
      </c>
      <c r="D19" s="45" t="s">
        <v>21</v>
      </c>
      <c r="E19" s="45"/>
      <c r="F19" s="45"/>
      <c r="G19" s="45"/>
      <c r="H19" s="21">
        <f>+C19*50/100</f>
        <v>32601.06</v>
      </c>
      <c r="I19" s="20"/>
      <c r="L19" s="37"/>
      <c r="N19" t="s">
        <v>53</v>
      </c>
      <c r="O19" s="40">
        <f>O16/2</f>
        <v>29637.327272727271</v>
      </c>
      <c r="P19" s="40"/>
      <c r="Q19" s="40">
        <v>113</v>
      </c>
      <c r="R19" s="36">
        <f>O19/113</f>
        <v>262.27723250201126</v>
      </c>
      <c r="S19" s="37"/>
    </row>
    <row r="20" spans="1:19" x14ac:dyDescent="0.25">
      <c r="A20" s="54" t="s">
        <v>14</v>
      </c>
      <c r="B20" s="54"/>
      <c r="C20" s="22">
        <f>+J17</f>
        <v>18984</v>
      </c>
      <c r="D20" s="45" t="s">
        <v>28</v>
      </c>
      <c r="E20" s="45"/>
      <c r="F20" s="45"/>
      <c r="G20" s="45"/>
      <c r="H20" s="23">
        <f>SUM(J3:J10)</f>
        <v>18984</v>
      </c>
      <c r="I20" s="20"/>
      <c r="N20" t="s">
        <v>54</v>
      </c>
      <c r="O20" s="40">
        <f>O16/2</f>
        <v>29637.327272727271</v>
      </c>
      <c r="P20" s="40"/>
      <c r="Q20" s="40">
        <v>113</v>
      </c>
      <c r="R20" s="36">
        <f>O20/113</f>
        <v>262.27723250201126</v>
      </c>
      <c r="S20" s="37"/>
    </row>
    <row r="21" spans="1:19" ht="15.75" x14ac:dyDescent="0.25">
      <c r="A21" s="54" t="s">
        <v>17</v>
      </c>
      <c r="B21" s="54"/>
      <c r="C21" s="24">
        <f>+C19*0.1</f>
        <v>6520.2120000000004</v>
      </c>
      <c r="D21" s="45" t="s">
        <v>29</v>
      </c>
      <c r="E21" s="45"/>
      <c r="F21" s="45"/>
      <c r="G21" s="45"/>
      <c r="H21" s="23">
        <f>SUM(J11:J13)</f>
        <v>0</v>
      </c>
      <c r="I21" s="20"/>
    </row>
    <row r="22" spans="1:19" x14ac:dyDescent="0.25">
      <c r="A22" s="55" t="s">
        <v>16</v>
      </c>
      <c r="B22" s="56"/>
      <c r="C22" s="22">
        <f>+C19-C20</f>
        <v>46218.12</v>
      </c>
      <c r="D22" s="45" t="s">
        <v>30</v>
      </c>
      <c r="E22" s="45"/>
      <c r="F22" s="45"/>
      <c r="G22" s="45"/>
      <c r="H22" s="23">
        <f>+SUM(J14:J16)</f>
        <v>0</v>
      </c>
      <c r="I22" s="20"/>
    </row>
    <row r="23" spans="1:19" x14ac:dyDescent="0.25">
      <c r="A23" s="52" t="s">
        <v>18</v>
      </c>
      <c r="B23" s="53"/>
      <c r="C23" s="25">
        <f>+C19-C20-C22</f>
        <v>0</v>
      </c>
      <c r="D23" s="45" t="s">
        <v>31</v>
      </c>
      <c r="E23" s="45"/>
      <c r="F23" s="45"/>
      <c r="G23" s="45"/>
      <c r="H23" s="31">
        <f>+C21</f>
        <v>6520.2120000000004</v>
      </c>
      <c r="I23" s="20"/>
    </row>
    <row r="24" spans="1:19" ht="15.75" x14ac:dyDescent="0.25">
      <c r="A24" s="30"/>
      <c r="B24" s="30"/>
      <c r="C24" s="30"/>
      <c r="D24" s="49" t="s">
        <v>34</v>
      </c>
      <c r="E24" s="49"/>
      <c r="F24" s="49"/>
      <c r="G24" s="49"/>
      <c r="H24" s="28">
        <f>+H20-H19</f>
        <v>-13617.060000000001</v>
      </c>
      <c r="I24" s="57" t="str">
        <f>+IF(H24&gt;=0,"OK","INCREMENTARE IL VALORE DEI PERCORSI STEM")</f>
        <v>INCREMENTARE IL VALORE DEI PERCORSI STEM</v>
      </c>
      <c r="J24" s="57"/>
      <c r="K24" s="57"/>
    </row>
    <row r="25" spans="1:19" ht="15.75" x14ac:dyDescent="0.25">
      <c r="A25" s="55" t="s">
        <v>12</v>
      </c>
      <c r="B25" s="56"/>
      <c r="C25" s="34"/>
      <c r="D25" s="46" t="s">
        <v>35</v>
      </c>
      <c r="E25" s="47"/>
      <c r="F25" s="47"/>
      <c r="G25" s="48"/>
      <c r="H25" s="28">
        <f>+C19-H20-H21-H22-H23</f>
        <v>39697.908000000003</v>
      </c>
      <c r="I25" s="62" t="str">
        <f>+IF(H25&gt;0,"AUMENTARE I PERCORSI","DIMINUIRE I PERCORSI OPPURE IL VALORE MENSA O IL VALORE TEAM")</f>
        <v>AUMENTARE I PERCORSI</v>
      </c>
      <c r="J25" s="62"/>
      <c r="K25" s="62"/>
      <c r="L25" s="62"/>
      <c r="M25" s="62"/>
      <c r="N25" s="62"/>
    </row>
    <row r="26" spans="1:19" ht="15.75" x14ac:dyDescent="0.25">
      <c r="A26" s="54" t="s">
        <v>13</v>
      </c>
      <c r="B26" s="54"/>
      <c r="C26" s="26">
        <f>+K17</f>
        <v>140</v>
      </c>
      <c r="D26" s="49" t="s">
        <v>36</v>
      </c>
      <c r="E26" s="49"/>
      <c r="F26" s="49"/>
      <c r="G26" s="49"/>
      <c r="H26" s="29">
        <f>+C19-H20-H21-H22-C22</f>
        <v>0</v>
      </c>
      <c r="I26" s="58" t="str">
        <f>+IF(H26=0,"OK","VERIFICARE GLI IMPORTI")</f>
        <v>OK</v>
      </c>
      <c r="J26" s="58"/>
      <c r="K26" s="58"/>
    </row>
    <row r="27" spans="1:19" ht="18.75" x14ac:dyDescent="0.3">
      <c r="A27" s="52" t="s">
        <v>32</v>
      </c>
      <c r="B27" s="53"/>
      <c r="C27" s="32">
        <f>+C26-C25</f>
        <v>140</v>
      </c>
      <c r="D27" s="42" t="str">
        <f>+IF(C27&gt;=0,"OK","INCREMENTARE IL NUMERO DI DESTINATARI")</f>
        <v>OK</v>
      </c>
      <c r="E27" s="43"/>
      <c r="F27" s="43"/>
      <c r="G27" s="44"/>
      <c r="H27" s="20"/>
      <c r="I27" s="20"/>
    </row>
  </sheetData>
  <mergeCells count="24">
    <mergeCell ref="A1:K1"/>
    <mergeCell ref="A27:B27"/>
    <mergeCell ref="A26:B26"/>
    <mergeCell ref="A21:B21"/>
    <mergeCell ref="A20:B20"/>
    <mergeCell ref="A23:B23"/>
    <mergeCell ref="A22:B22"/>
    <mergeCell ref="I24:K24"/>
    <mergeCell ref="I26:K26"/>
    <mergeCell ref="A25:B25"/>
    <mergeCell ref="A17:G17"/>
    <mergeCell ref="A19:B19"/>
    <mergeCell ref="D19:G19"/>
    <mergeCell ref="D20:G20"/>
    <mergeCell ref="D24:G24"/>
    <mergeCell ref="I25:N25"/>
    <mergeCell ref="P14:Q14"/>
    <mergeCell ref="P13:Q13"/>
    <mergeCell ref="D27:G27"/>
    <mergeCell ref="D21:G21"/>
    <mergeCell ref="D22:G22"/>
    <mergeCell ref="D23:G23"/>
    <mergeCell ref="D25:G25"/>
    <mergeCell ref="D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E24" sqref="E24"/>
    </sheetView>
  </sheetViews>
  <sheetFormatPr defaultRowHeight="15" x14ac:dyDescent="0.25"/>
  <cols>
    <col min="1" max="1" width="22.7109375" customWidth="1"/>
    <col min="2" max="2" width="7.7109375" customWidth="1"/>
    <col min="3" max="3" width="13" customWidth="1"/>
    <col min="4" max="4" width="8.140625" customWidth="1"/>
    <col min="5" max="5" width="10.28515625" customWidth="1"/>
    <col min="6" max="6" width="17.140625" customWidth="1"/>
    <col min="7" max="7" width="13.7109375" customWidth="1"/>
    <col min="8" max="8" width="13.5703125" customWidth="1"/>
    <col min="9" max="9" width="13.140625" customWidth="1"/>
    <col min="10" max="10" width="15" customWidth="1"/>
    <col min="11" max="11" width="12.85546875" customWidth="1"/>
  </cols>
  <sheetData>
    <row r="1" spans="1:12" ht="57.75" customHeight="1" thickBot="1" x14ac:dyDescent="0.35">
      <c r="A1" s="63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2" ht="45" x14ac:dyDescent="0.25">
      <c r="A2" s="2" t="s">
        <v>0</v>
      </c>
      <c r="B2" s="3" t="s">
        <v>1</v>
      </c>
      <c r="C2" s="3" t="s">
        <v>2</v>
      </c>
      <c r="D2" s="3" t="s">
        <v>25</v>
      </c>
      <c r="E2" s="4" t="s">
        <v>4</v>
      </c>
      <c r="F2" s="2" t="s">
        <v>8</v>
      </c>
      <c r="G2" s="3" t="s">
        <v>7</v>
      </c>
      <c r="H2" s="3" t="s">
        <v>5</v>
      </c>
      <c r="I2" s="4" t="s">
        <v>6</v>
      </c>
      <c r="J2" s="2" t="s">
        <v>9</v>
      </c>
      <c r="K2" s="4" t="s">
        <v>26</v>
      </c>
    </row>
    <row r="3" spans="1:12" x14ac:dyDescent="0.25">
      <c r="A3" s="5" t="s">
        <v>23</v>
      </c>
      <c r="B3" s="34"/>
      <c r="C3" s="6">
        <v>122</v>
      </c>
      <c r="D3" s="34"/>
      <c r="E3" s="34"/>
      <c r="F3" s="7">
        <f>+C3*B3</f>
        <v>0</v>
      </c>
      <c r="G3" s="6">
        <f t="shared" ref="G3:G8" si="0">+F3*40/100</f>
        <v>0</v>
      </c>
      <c r="H3" s="6">
        <f>+F3*E3</f>
        <v>0</v>
      </c>
      <c r="I3" s="6">
        <f t="shared" ref="I3:I5" si="1">+H3*40/100</f>
        <v>0</v>
      </c>
      <c r="J3" s="7">
        <f>+H3+I3</f>
        <v>0</v>
      </c>
      <c r="K3" s="8">
        <f>+E3*D3</f>
        <v>0</v>
      </c>
    </row>
    <row r="4" spans="1:12" x14ac:dyDescent="0.25">
      <c r="A4" s="5" t="s">
        <v>23</v>
      </c>
      <c r="B4" s="34"/>
      <c r="C4" s="6">
        <v>122</v>
      </c>
      <c r="D4" s="34"/>
      <c r="E4" s="34"/>
      <c r="F4" s="7">
        <f t="shared" ref="F4:F8" si="2">+C4*B4</f>
        <v>0</v>
      </c>
      <c r="G4" s="6">
        <f t="shared" si="0"/>
        <v>0</v>
      </c>
      <c r="H4" s="6">
        <f t="shared" ref="H4:H8" si="3">+F4*E4</f>
        <v>0</v>
      </c>
      <c r="I4" s="6">
        <f t="shared" si="1"/>
        <v>0</v>
      </c>
      <c r="J4" s="7">
        <f t="shared" ref="J4:J8" si="4">+H4+I4</f>
        <v>0</v>
      </c>
      <c r="K4" s="8">
        <f t="shared" ref="K4:K8" si="5">+E4*D4</f>
        <v>0</v>
      </c>
    </row>
    <row r="5" spans="1:12" x14ac:dyDescent="0.25">
      <c r="A5" s="5" t="s">
        <v>23</v>
      </c>
      <c r="B5" s="34"/>
      <c r="C5" s="6">
        <v>122</v>
      </c>
      <c r="D5" s="34"/>
      <c r="E5" s="34"/>
      <c r="F5" s="7">
        <f t="shared" si="2"/>
        <v>0</v>
      </c>
      <c r="G5" s="6">
        <f t="shared" si="0"/>
        <v>0</v>
      </c>
      <c r="H5" s="6">
        <f t="shared" si="3"/>
        <v>0</v>
      </c>
      <c r="I5" s="6">
        <f t="shared" si="1"/>
        <v>0</v>
      </c>
      <c r="J5" s="7">
        <f t="shared" si="4"/>
        <v>0</v>
      </c>
      <c r="K5" s="8">
        <f t="shared" si="5"/>
        <v>0</v>
      </c>
    </row>
    <row r="6" spans="1:12" x14ac:dyDescent="0.25">
      <c r="A6" s="9" t="s">
        <v>24</v>
      </c>
      <c r="B6" s="34"/>
      <c r="C6" s="10">
        <v>122</v>
      </c>
      <c r="D6" s="34"/>
      <c r="E6" s="34"/>
      <c r="F6" s="11">
        <f t="shared" si="2"/>
        <v>0</v>
      </c>
      <c r="G6" s="10">
        <f t="shared" si="0"/>
        <v>0</v>
      </c>
      <c r="H6" s="10">
        <f t="shared" si="3"/>
        <v>0</v>
      </c>
      <c r="I6" s="12">
        <f t="shared" ref="I6:I8" si="6">+G6*E6</f>
        <v>0</v>
      </c>
      <c r="J6" s="7">
        <f t="shared" si="4"/>
        <v>0</v>
      </c>
      <c r="K6" s="13">
        <f t="shared" si="5"/>
        <v>0</v>
      </c>
    </row>
    <row r="7" spans="1:12" x14ac:dyDescent="0.25">
      <c r="A7" s="9" t="s">
        <v>24</v>
      </c>
      <c r="B7" s="34"/>
      <c r="C7" s="10">
        <v>122</v>
      </c>
      <c r="D7" s="34"/>
      <c r="E7" s="34"/>
      <c r="F7" s="11">
        <f t="shared" si="2"/>
        <v>0</v>
      </c>
      <c r="G7" s="10">
        <f t="shared" si="0"/>
        <v>0</v>
      </c>
      <c r="H7" s="10">
        <f t="shared" si="3"/>
        <v>0</v>
      </c>
      <c r="I7" s="12">
        <f t="shared" si="6"/>
        <v>0</v>
      </c>
      <c r="J7" s="7">
        <f t="shared" si="4"/>
        <v>0</v>
      </c>
      <c r="K7" s="13">
        <f t="shared" si="5"/>
        <v>0</v>
      </c>
    </row>
    <row r="8" spans="1:12" x14ac:dyDescent="0.25">
      <c r="A8" s="9" t="s">
        <v>24</v>
      </c>
      <c r="B8" s="34"/>
      <c r="C8" s="10">
        <v>122</v>
      </c>
      <c r="D8" s="34"/>
      <c r="E8" s="34"/>
      <c r="F8" s="11">
        <f t="shared" si="2"/>
        <v>0</v>
      </c>
      <c r="G8" s="10">
        <f t="shared" si="0"/>
        <v>0</v>
      </c>
      <c r="H8" s="10">
        <f t="shared" si="3"/>
        <v>0</v>
      </c>
      <c r="I8" s="12">
        <f t="shared" si="6"/>
        <v>0</v>
      </c>
      <c r="J8" s="7">
        <f t="shared" si="4"/>
        <v>0</v>
      </c>
      <c r="K8" s="13">
        <f t="shared" si="5"/>
        <v>0</v>
      </c>
    </row>
    <row r="9" spans="1:12" x14ac:dyDescent="0.25">
      <c r="A9" s="59" t="s">
        <v>11</v>
      </c>
      <c r="B9" s="60"/>
      <c r="C9" s="60"/>
      <c r="D9" s="60"/>
      <c r="E9" s="60"/>
      <c r="F9" s="60"/>
      <c r="G9" s="61"/>
      <c r="H9" s="19">
        <f>SUM(H3:H8)</f>
        <v>0</v>
      </c>
      <c r="I9" s="19">
        <f>SUM(I3:I8)</f>
        <v>0</v>
      </c>
      <c r="J9" s="19">
        <f>SUM(J3:J8)</f>
        <v>0</v>
      </c>
      <c r="K9" s="27">
        <f>SUM(K3:K8)</f>
        <v>0</v>
      </c>
    </row>
    <row r="10" spans="1:12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2" ht="15.75" x14ac:dyDescent="0.25">
      <c r="A11" s="54" t="s">
        <v>15</v>
      </c>
      <c r="B11" s="54"/>
      <c r="C11" s="38" t="s">
        <v>49</v>
      </c>
      <c r="D11" s="45" t="s">
        <v>38</v>
      </c>
      <c r="E11" s="45"/>
      <c r="F11" s="45"/>
      <c r="G11" s="45"/>
      <c r="H11" s="21">
        <f>+(J3+J4+J5)</f>
        <v>0</v>
      </c>
      <c r="I11" s="20"/>
      <c r="J11" s="20"/>
      <c r="K11" s="20"/>
    </row>
    <row r="12" spans="1:12" ht="15.75" x14ac:dyDescent="0.25">
      <c r="A12" s="54" t="s">
        <v>14</v>
      </c>
      <c r="B12" s="54"/>
      <c r="C12" s="25">
        <f>+J9</f>
        <v>0</v>
      </c>
      <c r="D12" s="45" t="s">
        <v>39</v>
      </c>
      <c r="E12" s="45"/>
      <c r="F12" s="45"/>
      <c r="G12" s="45"/>
      <c r="H12" s="21">
        <f>+((J6+J7+J8))</f>
        <v>0</v>
      </c>
      <c r="I12" s="20"/>
      <c r="J12" s="20"/>
      <c r="K12" s="20"/>
    </row>
    <row r="13" spans="1:12" ht="15.75" x14ac:dyDescent="0.25">
      <c r="A13" s="54" t="s">
        <v>17</v>
      </c>
      <c r="B13" s="54"/>
      <c r="C13" s="29" t="e">
        <f>+C11*0.1</f>
        <v>#VALUE!</v>
      </c>
      <c r="D13" s="45" t="s">
        <v>37</v>
      </c>
      <c r="E13" s="45"/>
      <c r="F13" s="45"/>
      <c r="G13" s="45"/>
      <c r="H13" s="21" t="e">
        <f>+C13</f>
        <v>#VALUE!</v>
      </c>
      <c r="I13" s="20"/>
      <c r="J13" s="20"/>
      <c r="K13" s="20"/>
    </row>
    <row r="14" spans="1:12" ht="15.75" x14ac:dyDescent="0.25">
      <c r="A14" s="55" t="s">
        <v>16</v>
      </c>
      <c r="B14" s="56"/>
      <c r="C14" s="25" t="e">
        <f>+C11-C12</f>
        <v>#VALUE!</v>
      </c>
      <c r="D14" s="46" t="s">
        <v>35</v>
      </c>
      <c r="E14" s="47"/>
      <c r="F14" s="47"/>
      <c r="G14" s="48"/>
      <c r="H14" s="29" t="e">
        <f>+C11-H11-H12-H13</f>
        <v>#VALUE!</v>
      </c>
      <c r="I14" s="42" t="e">
        <f>+IF(H14&gt;0,"AUMENTARE I PERCORSI","DIMINUIRE I PERCORSI  O IL VALORE TEAM")</f>
        <v>#VALUE!</v>
      </c>
      <c r="J14" s="43"/>
      <c r="K14" s="43"/>
      <c r="L14" s="44"/>
    </row>
    <row r="15" spans="1:12" ht="15.75" x14ac:dyDescent="0.25">
      <c r="A15" s="52" t="s">
        <v>18</v>
      </c>
      <c r="B15" s="53"/>
      <c r="C15" s="29" t="e">
        <f>+C11-C12-C14</f>
        <v>#VALUE!</v>
      </c>
      <c r="D15" s="49" t="s">
        <v>36</v>
      </c>
      <c r="E15" s="49"/>
      <c r="F15" s="49"/>
      <c r="G15" s="49"/>
      <c r="H15" s="29" t="e">
        <f>+C11-H11-H12-C14</f>
        <v>#VALUE!</v>
      </c>
      <c r="I15" s="66" t="e">
        <f>+IF(H15=0,"OK","VERIFICARE GLI IMPORTI")</f>
        <v>#VALUE!</v>
      </c>
      <c r="J15" s="66"/>
      <c r="K15" s="66"/>
      <c r="L15" s="66"/>
    </row>
    <row r="16" spans="1:12" x14ac:dyDescent="0.25">
      <c r="A16" s="20"/>
      <c r="B16" s="20"/>
      <c r="C16" s="20"/>
    </row>
    <row r="17" spans="1:11" ht="15.75" x14ac:dyDescent="0.25">
      <c r="A17" s="55" t="s">
        <v>12</v>
      </c>
      <c r="B17" s="56"/>
      <c r="C17" s="35"/>
      <c r="H17" s="20"/>
      <c r="I17" s="20"/>
      <c r="J17" s="20"/>
      <c r="K17" s="20"/>
    </row>
    <row r="18" spans="1:11" x14ac:dyDescent="0.25">
      <c r="A18" s="54" t="s">
        <v>27</v>
      </c>
      <c r="B18" s="54"/>
      <c r="C18" s="33">
        <f>+K9</f>
        <v>0</v>
      </c>
      <c r="D18" s="20"/>
      <c r="E18" s="20"/>
      <c r="F18" s="20"/>
      <c r="G18" s="20"/>
      <c r="H18" s="20"/>
      <c r="I18" s="20"/>
      <c r="J18" s="20"/>
      <c r="K18" s="20"/>
    </row>
    <row r="19" spans="1:11" ht="18.75" x14ac:dyDescent="0.3">
      <c r="A19" s="67" t="s">
        <v>32</v>
      </c>
      <c r="B19" s="67"/>
      <c r="C19" s="32">
        <f>+C18-C17</f>
        <v>0</v>
      </c>
      <c r="D19" s="42" t="str">
        <f>+IF(C19&gt;=0,"OK","INCREMENTARE IL NUMERO DI DESTINATARI")</f>
        <v>OK</v>
      </c>
      <c r="E19" s="43"/>
      <c r="F19" s="43"/>
      <c r="G19" s="44"/>
    </row>
  </sheetData>
  <sheetProtection algorithmName="SHA-512" hashValue="gn3zz76/9738a8kcEWzhgT5IPmlLZeDKQMT3GctIWDmqbxVqhyFOxNy/6nVfEGrMZ9B/hHFlGbhnHhyPrfoZqA==" saltValue="Az9fU45W0SdphAtJ0Ov+YQ==" spinCount="100000" sheet="1" objects="1" scenarios="1"/>
  <mergeCells count="18">
    <mergeCell ref="I15:L15"/>
    <mergeCell ref="D19:G19"/>
    <mergeCell ref="D14:G14"/>
    <mergeCell ref="A19:B19"/>
    <mergeCell ref="A13:B13"/>
    <mergeCell ref="D13:G13"/>
    <mergeCell ref="A14:B14"/>
    <mergeCell ref="A15:B15"/>
    <mergeCell ref="A17:B17"/>
    <mergeCell ref="A18:B18"/>
    <mergeCell ref="D15:G15"/>
    <mergeCell ref="I14:L14"/>
    <mergeCell ref="A1:K1"/>
    <mergeCell ref="A9:G9"/>
    <mergeCell ref="A11:B11"/>
    <mergeCell ref="D11:G11"/>
    <mergeCell ref="A12:B12"/>
    <mergeCell ref="D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STEM E MULTILINGUISMO</vt:lpstr>
      <vt:lpstr>SIMULAZIONE DOCENTI LINGUISTICO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assun</dc:creator>
  <cp:lastModifiedBy>secondaria</cp:lastModifiedBy>
  <dcterms:created xsi:type="dcterms:W3CDTF">2023-02-28T08:37:38Z</dcterms:created>
  <dcterms:modified xsi:type="dcterms:W3CDTF">2024-01-13T21:03:10Z</dcterms:modified>
</cp:coreProperties>
</file>